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b3be188c62f172c/Documents/Garden/Acton Garden Club/"/>
    </mc:Choice>
  </mc:AlternateContent>
  <xr:revisionPtr revIDLastSave="1027" documentId="8_{8A1BAA10-BCAA-4365-B0F0-64B96882423D}" xr6:coauthVersionLast="47" xr6:coauthVersionMax="47" xr10:uidLastSave="{A4DE6343-84FD-4D3A-B6AB-A18B91E44C4D}"/>
  <bookViews>
    <workbookView xWindow="-110" yWindow="-110" windowWidth="19420" windowHeight="10300" xr2:uid="{EB34582E-01E1-4AC2-8298-E9DFF10CCEB8}"/>
  </bookViews>
  <sheets>
    <sheet name="Plants &amp; Supplies" sheetId="1" r:id="rId1"/>
  </sheets>
  <definedNames>
    <definedName name="_xlnm._FilterDatabase" localSheetId="0" hidden="1">'Plants &amp; Supplies'!$A$1:$L$42</definedName>
    <definedName name="_xlnm.Print_Titles" localSheetId="0">'Plants &amp; Supplies'!$1:$1</definedName>
  </definedName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" l="1"/>
  <c r="O8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3" i="1"/>
  <c r="O4" i="1"/>
  <c r="O5" i="1"/>
  <c r="O6" i="1"/>
  <c r="O7" i="1"/>
  <c r="O10" i="1"/>
  <c r="O11" i="1"/>
  <c r="O12" i="1"/>
  <c r="O2" i="1"/>
  <c r="K42" i="1"/>
  <c r="K50" i="1" s="1"/>
  <c r="K39" i="1"/>
  <c r="K41" i="1"/>
  <c r="K40" i="1"/>
  <c r="K48" i="1"/>
  <c r="K38" i="1"/>
  <c r="K14" i="1"/>
  <c r="K36" i="1"/>
  <c r="K34" i="1"/>
  <c r="K35" i="1"/>
  <c r="K37" i="1"/>
  <c r="K13" i="1"/>
  <c r="K33" i="1"/>
  <c r="K32" i="1"/>
  <c r="K31" i="1"/>
  <c r="K19" i="1"/>
  <c r="K30" i="1"/>
  <c r="K18" i="1"/>
  <c r="K29" i="1"/>
  <c r="K28" i="1"/>
  <c r="K27" i="1"/>
  <c r="K26" i="1"/>
  <c r="K25" i="1"/>
  <c r="K24" i="1"/>
  <c r="K16" i="1"/>
  <c r="K23" i="1"/>
  <c r="K22" i="1"/>
  <c r="K21" i="1"/>
  <c r="K15" i="1"/>
  <c r="K20" i="1"/>
  <c r="K6" i="1"/>
  <c r="K5" i="1"/>
  <c r="K4" i="1"/>
  <c r="K12" i="1"/>
  <c r="K7" i="1"/>
  <c r="K11" i="1"/>
  <c r="K2" i="1"/>
  <c r="K3" i="1"/>
  <c r="K10" i="1"/>
  <c r="K51" i="1" l="1"/>
  <c r="K45" i="1"/>
  <c r="K49" i="1"/>
</calcChain>
</file>

<file path=xl/sharedStrings.xml><?xml version="1.0" encoding="utf-8"?>
<sst xmlns="http://schemas.openxmlformats.org/spreadsheetml/2006/main" count="372" uniqueCount="174">
  <si>
    <t>Plant</t>
  </si>
  <si>
    <t>Varieties</t>
  </si>
  <si>
    <t>Basil</t>
  </si>
  <si>
    <t>Buy: Lancaster Gardens</t>
  </si>
  <si>
    <t>Parsley</t>
  </si>
  <si>
    <t>Cilantro</t>
  </si>
  <si>
    <t>Common</t>
  </si>
  <si>
    <t>Group</t>
  </si>
  <si>
    <t>Herbs</t>
  </si>
  <si>
    <t>Rosemary</t>
  </si>
  <si>
    <t>Thyme</t>
  </si>
  <si>
    <t>Mint</t>
  </si>
  <si>
    <t>from Members</t>
  </si>
  <si>
    <t>Eggplant</t>
  </si>
  <si>
    <t>Black Beauty</t>
  </si>
  <si>
    <t>Heirloom</t>
  </si>
  <si>
    <t>Black Seeded Simpson</t>
  </si>
  <si>
    <t>New Red Fire</t>
  </si>
  <si>
    <t>Hybrid</t>
  </si>
  <si>
    <t>Onion</t>
  </si>
  <si>
    <t>Shallot</t>
  </si>
  <si>
    <t>Conservor</t>
  </si>
  <si>
    <t>F1 Hybrid</t>
  </si>
  <si>
    <t>Arica</t>
  </si>
  <si>
    <t>Serrano</t>
  </si>
  <si>
    <t>Sungold</t>
  </si>
  <si>
    <t>Cherry Bomb</t>
  </si>
  <si>
    <t>Heirloom/Hybrid</t>
  </si>
  <si>
    <t>Vegetables</t>
  </si>
  <si>
    <t>Birdseye</t>
  </si>
  <si>
    <t>Fenugreek (Methi)</t>
  </si>
  <si>
    <t>Tasmanian Chocolate</t>
  </si>
  <si>
    <t>Tidy Treats</t>
  </si>
  <si>
    <t>Fairy Tale</t>
  </si>
  <si>
    <t>AGC</t>
  </si>
  <si>
    <t>Yes</t>
  </si>
  <si>
    <t>Flowers</t>
  </si>
  <si>
    <r>
      <t>Hollyhock (</t>
    </r>
    <r>
      <rPr>
        <i/>
        <sz val="11"/>
        <color theme="1"/>
        <rFont val="Aptos Narrow"/>
        <family val="2"/>
        <scheme val="minor"/>
      </rPr>
      <t>Alcea ficifolia</t>
    </r>
    <r>
      <rPr>
        <sz val="11"/>
        <color theme="1"/>
        <rFont val="Aptos Narrow"/>
        <family val="2"/>
        <scheme val="minor"/>
      </rPr>
      <t>)</t>
    </r>
  </si>
  <si>
    <r>
      <t>Marigold (</t>
    </r>
    <r>
      <rPr>
        <i/>
        <sz val="11"/>
        <color theme="1"/>
        <rFont val="Aptos Narrow"/>
        <family val="2"/>
        <scheme val="minor"/>
      </rPr>
      <t>Tagetas patula</t>
    </r>
    <r>
      <rPr>
        <sz val="11"/>
        <color theme="1"/>
        <rFont val="Aptos Narrow"/>
        <family val="2"/>
        <scheme val="minor"/>
      </rPr>
      <t>)</t>
    </r>
  </si>
  <si>
    <r>
      <t>Nicotiana (</t>
    </r>
    <r>
      <rPr>
        <i/>
        <sz val="11"/>
        <color theme="1"/>
        <rFont val="Aptos Narrow"/>
        <family val="2"/>
        <scheme val="minor"/>
      </rPr>
      <t>Nicotiana sanderae)</t>
    </r>
  </si>
  <si>
    <t>No</t>
  </si>
  <si>
    <t>Thai</t>
  </si>
  <si>
    <t>Seeds</t>
  </si>
  <si>
    <t>Unit Price</t>
  </si>
  <si>
    <t>Packets</t>
  </si>
  <si>
    <t>Cost</t>
  </si>
  <si>
    <t>Martino's Roma</t>
  </si>
  <si>
    <t>Antwerp</t>
  </si>
  <si>
    <t>Fireball</t>
  </si>
  <si>
    <t>Sensation mix</t>
  </si>
  <si>
    <t>Ailsa Craig (pelleted)</t>
  </si>
  <si>
    <t>Source</t>
  </si>
  <si>
    <t>Johnny's</t>
  </si>
  <si>
    <t>Pinetree</t>
  </si>
  <si>
    <t>485GP</t>
  </si>
  <si>
    <t>W572</t>
  </si>
  <si>
    <t>40101G</t>
  </si>
  <si>
    <t>3558G.1</t>
  </si>
  <si>
    <t>Catalog #</t>
  </si>
  <si>
    <t>Lettuce (Loose Leaf)</t>
  </si>
  <si>
    <t>for AGC</t>
  </si>
  <si>
    <t>?? Buy: Lancaster Gardens</t>
  </si>
  <si>
    <t>Taxable?</t>
  </si>
  <si>
    <t>Supplies</t>
  </si>
  <si>
    <t>20 Cell Fertil Pots (10 count)</t>
  </si>
  <si>
    <t>-</t>
  </si>
  <si>
    <t>Scarlet Runner Bean</t>
  </si>
  <si>
    <t>?</t>
  </si>
  <si>
    <t>pkt</t>
  </si>
  <si>
    <t>Wild Marjoram</t>
  </si>
  <si>
    <t>2923G</t>
  </si>
  <si>
    <t>Dill</t>
  </si>
  <si>
    <t>Teddy</t>
  </si>
  <si>
    <t>Radish</t>
  </si>
  <si>
    <t>Pepito</t>
  </si>
  <si>
    <t>Plastic pots</t>
  </si>
  <si>
    <t>Jumbo Plug Inserts (5 count)</t>
  </si>
  <si>
    <t>Peat pots</t>
  </si>
  <si>
    <t>Tax</t>
  </si>
  <si>
    <t>Shipping</t>
  </si>
  <si>
    <t>Other</t>
  </si>
  <si>
    <t>Shipping &amp; Handling</t>
  </si>
  <si>
    <t>Potting Soil</t>
  </si>
  <si>
    <t>Russell's</t>
  </si>
  <si>
    <t>Happy Frog, 2 cu. ft.</t>
  </si>
  <si>
    <t>Seed Starting Mix</t>
  </si>
  <si>
    <t>Espoma, 16 qt</t>
  </si>
  <si>
    <t>Liquid Fertilizer</t>
  </si>
  <si>
    <t>Schulz</t>
  </si>
  <si>
    <t>Lancaster</t>
  </si>
  <si>
    <t>P Discount</t>
  </si>
  <si>
    <t>J Discount</t>
  </si>
  <si>
    <t>YES</t>
  </si>
  <si>
    <t>Count</t>
  </si>
  <si>
    <t>Whirlybird mix</t>
  </si>
  <si>
    <t>Notes</t>
  </si>
  <si>
    <t>may split and repot</t>
  </si>
  <si>
    <t>Pot</t>
  </si>
  <si>
    <t>no</t>
  </si>
  <si>
    <t>6-pack</t>
  </si>
  <si>
    <t>Patio Eggplant</t>
  </si>
  <si>
    <t>Bunching Onion</t>
  </si>
  <si>
    <t>Parade</t>
  </si>
  <si>
    <t>Bob</t>
  </si>
  <si>
    <t>Cherry Tomato (indeterminate)</t>
  </si>
  <si>
    <t>Patio Cherry Tomato (indeterminate)</t>
  </si>
  <si>
    <t>Patio Slicing Tomato (semi-indeterminate)</t>
  </si>
  <si>
    <t>Mixed</t>
  </si>
  <si>
    <t>Possibly more</t>
  </si>
  <si>
    <t>bowl</t>
  </si>
  <si>
    <t>Hot Pepper</t>
  </si>
  <si>
    <t>Sweet Pepper</t>
  </si>
  <si>
    <t>Paste Tomato (Determinate)</t>
  </si>
  <si>
    <t>Pepperoncini Pepper</t>
  </si>
  <si>
    <t>(blank)</t>
  </si>
  <si>
    <t>Grand Total</t>
  </si>
  <si>
    <t>AGC Count</t>
  </si>
  <si>
    <t xml:space="preserve">Height </t>
  </si>
  <si>
    <t>Light</t>
  </si>
  <si>
    <t>Days</t>
  </si>
  <si>
    <t>12-24"</t>
  </si>
  <si>
    <t>Spacing</t>
  </si>
  <si>
    <t>10-18"</t>
  </si>
  <si>
    <t>Full</t>
  </si>
  <si>
    <t>8-12"</t>
  </si>
  <si>
    <t>12-18"</t>
  </si>
  <si>
    <t>Full/partial</t>
  </si>
  <si>
    <t>1-2'</t>
  </si>
  <si>
    <t xml:space="preserve">Full </t>
  </si>
  <si>
    <t>6-12"</t>
  </si>
  <si>
    <t>18-24"</t>
  </si>
  <si>
    <t>5-6"</t>
  </si>
  <si>
    <t>24-36"</t>
  </si>
  <si>
    <t>3-4'</t>
  </si>
  <si>
    <t>24-36</t>
  </si>
  <si>
    <t>18-36"</t>
  </si>
  <si>
    <t>3-5'</t>
  </si>
  <si>
    <t>18-24</t>
  </si>
  <si>
    <t>24-30"</t>
  </si>
  <si>
    <t>18"</t>
  </si>
  <si>
    <t>6-8'</t>
  </si>
  <si>
    <t>4-8'</t>
  </si>
  <si>
    <t>12"</t>
  </si>
  <si>
    <t>Lemon Grass</t>
  </si>
  <si>
    <t>Sage</t>
  </si>
  <si>
    <t>12-36"</t>
  </si>
  <si>
    <t>20-24"</t>
  </si>
  <si>
    <t>Sweet</t>
  </si>
  <si>
    <t>Italian</t>
  </si>
  <si>
    <t>Sun</t>
  </si>
  <si>
    <t>Botanical</t>
  </si>
  <si>
    <t>Rosmarinus officinalis</t>
  </si>
  <si>
    <t>30-42"</t>
  </si>
  <si>
    <t>24"</t>
  </si>
  <si>
    <t>Ocimum basilicum</t>
  </si>
  <si>
    <t>Petroselinum crispum</t>
  </si>
  <si>
    <t>Thymus vulgaris</t>
  </si>
  <si>
    <t>Cymbopogon citratus</t>
  </si>
  <si>
    <t>Salvia officinalis</t>
  </si>
  <si>
    <t>Coriandrum sativum</t>
  </si>
  <si>
    <t>Trigonella foenum-graecum</t>
  </si>
  <si>
    <t>Trapoleum majus</t>
  </si>
  <si>
    <t>Nasturtium</t>
  </si>
  <si>
    <t>14-16"</t>
  </si>
  <si>
    <t>Solanum melongena</t>
  </si>
  <si>
    <t>Allium fistulosum</t>
  </si>
  <si>
    <t>12-20"</t>
  </si>
  <si>
    <t>Solanum lycopersicum</t>
  </si>
  <si>
    <t>English</t>
  </si>
  <si>
    <t>Capsicum annuum</t>
  </si>
  <si>
    <t>2-5'</t>
  </si>
  <si>
    <t>Origanum vulgare</t>
  </si>
  <si>
    <t>x</t>
  </si>
  <si>
    <t>Labeled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</si>
</sst>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0" fillId="0" borderId="1" xfId="0" quotePrefix="1" applyBorder="1"/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quotePrefix="1"/>
    <xf numFmtId="0" fontId="0" fillId="0" borderId="2" xfId="0" applyBorder="1"/>
    <xf numFmtId="164" fontId="0" fillId="0" borderId="2" xfId="0" applyNumberFormat="1" applyBorder="1"/>
    <xf numFmtId="0" fontId="0" fillId="0" borderId="1" xfId="0" pivotButton="1" applyBorder="1"/>
    <xf numFmtId="0" fontId="1" fillId="0" borderId="3" xfId="0" applyFont="1" applyBorder="1"/>
    <xf numFmtId="0" fontId="0" fillId="0" borderId="3" xfId="0" applyBorder="1"/>
    <xf numFmtId="164" fontId="1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24">
    <dxf>
      <numFmt numFmtId="165" formatCode=";;;"/>
    </dxf>
    <dxf>
      <font>
        <b val="0"/>
        <i/>
        <color theme="0" tint="-0.24994659260841701"/>
      </font>
      <numFmt numFmtId="0" formatCode="General"/>
    </dxf>
    <dxf>
      <font>
        <b val="0"/>
        <i/>
        <color theme="0" tint="-0.24994659260841701"/>
      </font>
      <numFmt numFmtId="0" formatCode="General"/>
    </dxf>
    <dxf>
      <font>
        <b val="0"/>
        <i/>
        <color theme="0" tint="-0.24994659260841701"/>
      </font>
      <numFmt numFmtId="0" formatCode="General"/>
    </dxf>
    <dxf>
      <font>
        <b val="0"/>
        <i/>
        <color theme="0" tint="-0.24994659260841701"/>
      </font>
      <numFmt numFmtId="0" formatCode="General"/>
    </dxf>
    <dxf>
      <font>
        <b val="0"/>
        <i/>
        <color theme="0" tint="-0.24994659260841701"/>
      </font>
      <numFmt numFmtId="0" formatCode="General"/>
    </dxf>
    <dxf>
      <font>
        <b val="0"/>
        <i/>
        <color theme="0" tint="-0.24994659260841701"/>
      </font>
      <numFmt numFmtId="0" formatCode="General"/>
    </dxf>
    <dxf>
      <font>
        <b val="0"/>
        <i/>
        <color theme="0" tint="-0.24994659260841701"/>
      </font>
      <numFmt numFmtId="0" formatCode="General"/>
    </dxf>
    <dxf>
      <font>
        <b val="0"/>
        <i/>
        <color theme="0" tint="-0.24994659260841701"/>
      </font>
      <numFmt numFmtId="0" formatCode="General"/>
    </dxf>
    <dxf>
      <font>
        <b val="0"/>
        <i/>
        <color theme="0" tint="-0.24994659260841701"/>
      </font>
      <numFmt numFmtId="0" formatCode="General"/>
    </dxf>
    <dxf>
      <font>
        <b/>
        <i val="0"/>
      </font>
    </dxf>
    <dxf>
      <font>
        <b val="0"/>
        <i/>
      </font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ert Doutch" refreshedDate="46152.503230902781" createdVersion="8" refreshedVersion="8" minRefreshableVersion="3" recordCount="41" xr:uid="{C57C8AC7-A2DE-4AB1-A983-07D7A38397CE}">
  <cacheSource type="worksheet">
    <worksheetSource ref="O1:P42" sheet="Plants &amp; Supplies"/>
  </cacheSource>
  <cacheFields count="2">
    <cacheField name="AGC" numFmtId="0">
      <sharedItems containsSemiMixedTypes="0" containsString="0" containsNumber="1" containsInteger="1" minValue="0" maxValue="12"/>
    </cacheField>
    <cacheField name="Pot" numFmtId="0">
      <sharedItems containsBlank="1" containsMixedTypes="1" containsNumber="1" minValue="2.5" maxValue="6" count="6">
        <n v="2.5"/>
        <n v="4"/>
        <m/>
        <s v="6-pack"/>
        <n v="6"/>
        <s v="bow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n v="9"/>
    <x v="0"/>
  </r>
  <r>
    <n v="9"/>
    <x v="0"/>
  </r>
  <r>
    <n v="4"/>
    <x v="1"/>
  </r>
  <r>
    <n v="4"/>
    <x v="1"/>
  </r>
  <r>
    <n v="4"/>
    <x v="1"/>
  </r>
  <r>
    <n v="0"/>
    <x v="2"/>
  </r>
  <r>
    <n v="2"/>
    <x v="2"/>
  </r>
  <r>
    <n v="2"/>
    <x v="2"/>
  </r>
  <r>
    <n v="4"/>
    <x v="1"/>
  </r>
  <r>
    <n v="5"/>
    <x v="0"/>
  </r>
  <r>
    <n v="2"/>
    <x v="3"/>
  </r>
  <r>
    <n v="0"/>
    <x v="2"/>
  </r>
  <r>
    <n v="0"/>
    <x v="2"/>
  </r>
  <r>
    <n v="10"/>
    <x v="1"/>
  </r>
  <r>
    <n v="0"/>
    <x v="2"/>
  </r>
  <r>
    <n v="5"/>
    <x v="1"/>
  </r>
  <r>
    <n v="12"/>
    <x v="1"/>
  </r>
  <r>
    <n v="12"/>
    <x v="1"/>
  </r>
  <r>
    <n v="5"/>
    <x v="4"/>
  </r>
  <r>
    <n v="1"/>
    <x v="5"/>
  </r>
  <r>
    <n v="0"/>
    <x v="2"/>
  </r>
  <r>
    <n v="0"/>
    <x v="2"/>
  </r>
  <r>
    <n v="6"/>
    <x v="1"/>
  </r>
  <r>
    <n v="6"/>
    <x v="1"/>
  </r>
  <r>
    <n v="9"/>
    <x v="1"/>
  </r>
  <r>
    <n v="0"/>
    <x v="2"/>
  </r>
  <r>
    <n v="11"/>
    <x v="1"/>
  </r>
  <r>
    <n v="6"/>
    <x v="1"/>
  </r>
  <r>
    <n v="6"/>
    <x v="1"/>
  </r>
  <r>
    <n v="0"/>
    <x v="2"/>
  </r>
  <r>
    <n v="0"/>
    <x v="2"/>
  </r>
  <r>
    <n v="0"/>
    <x v="2"/>
  </r>
  <r>
    <n v="0"/>
    <x v="2"/>
  </r>
  <r>
    <n v="8"/>
    <x v="0"/>
  </r>
  <r>
    <n v="0"/>
    <x v="2"/>
  </r>
  <r>
    <n v="0"/>
    <x v="2"/>
  </r>
  <r>
    <n v="0"/>
    <x v="2"/>
  </r>
  <r>
    <n v="0"/>
    <x v="2"/>
  </r>
  <r>
    <n v="0"/>
    <x v="2"/>
  </r>
  <r>
    <n v="0"/>
    <x v="2"/>
  </r>
  <r>
    <n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A2F9FD-8032-49C1-8114-DE7986E4692D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Pot">
  <location ref="N44:O51" firstHeaderRow="1" firstDataRow="1" firstDataCol="1"/>
  <pivotFields count="2">
    <pivotField dataField="1" showAll="0"/>
    <pivotField axis="axisRow" showAll="0">
      <items count="7">
        <item x="0"/>
        <item x="1"/>
        <item x="4"/>
        <item x="3"/>
        <item x="5"/>
        <item x="2"/>
        <item t="default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AGC Count" fld="0" baseField="0" baseItem="0"/>
  </dataFields>
  <formats count="12"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1" type="button" dataOnly="0" labelOnly="1" outline="0" axis="axisRow" fieldPosition="0"/>
    </format>
    <format dxfId="20">
      <pivotArea dataOnly="0" labelOnly="1" fieldPosition="0">
        <references count="1">
          <reference field="1" count="0"/>
        </references>
      </pivotArea>
    </format>
    <format dxfId="19">
      <pivotArea dataOnly="0" labelOnly="1" grandRow="1" outline="0" fieldPosition="0"/>
    </format>
    <format dxfId="18">
      <pivotArea dataOnly="0" labelOnly="1" outline="0" axis="axisValues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1" type="button" dataOnly="0" labelOnly="1" outline="0" axis="axisRow" fieldPosition="0"/>
    </format>
    <format dxfId="14">
      <pivotArea dataOnly="0" labelOnly="1" fieldPosition="0">
        <references count="1">
          <reference field="1" count="0"/>
        </references>
      </pivotArea>
    </format>
    <format dxfId="13">
      <pivotArea dataOnly="0" labelOnly="1" grandRow="1" outline="0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F476-4597-4E57-9655-5210A46446E7}">
  <sheetPr>
    <pageSetUpPr fitToPage="1"/>
  </sheetPr>
  <dimension ref="A1:W51"/>
  <sheetViews>
    <sheetView showZeros="0" tabSelected="1" topLeftCell="B1" zoomScaleNormal="100" workbookViewId="0">
      <pane ySplit="1" topLeftCell="A23" activePane="bottomLeft" state="frozen"/>
      <selection pane="bottomLeft" activeCell="I45" sqref="I45"/>
    </sheetView>
  </sheetViews>
  <sheetFormatPr defaultRowHeight="14.5" x14ac:dyDescent="0.35"/>
  <cols>
    <col min="1" max="1" width="6.7265625" hidden="1" customWidth="1"/>
    <col min="2" max="2" width="9.81640625" bestFit="1" customWidth="1"/>
    <col min="3" max="3" width="23.7265625" customWidth="1"/>
    <col min="4" max="4" width="19.08984375" bestFit="1" customWidth="1"/>
    <col min="5" max="5" width="17.08984375" customWidth="1"/>
    <col min="6" max="6" width="22.36328125" customWidth="1"/>
    <col min="7" max="7" width="10.81640625" style="2" customWidth="1"/>
    <col min="8" max="8" width="8.1796875" customWidth="1"/>
    <col min="9" max="9" width="11.26953125" style="1" customWidth="1"/>
    <col min="10" max="10" width="11.26953125" customWidth="1"/>
    <col min="11" max="11" width="12.08984375" style="1" customWidth="1"/>
    <col min="12" max="13" width="8.7265625" customWidth="1"/>
    <col min="14" max="14" width="10.36328125" customWidth="1"/>
    <col min="15" max="15" width="9.90625" customWidth="1"/>
    <col min="16" max="16" width="8.7265625" customWidth="1"/>
    <col min="17" max="17" width="27.36328125" customWidth="1"/>
    <col min="18" max="18" width="10" customWidth="1"/>
    <col min="19" max="19" width="23.54296875" customWidth="1"/>
    <col min="23" max="23" width="8.7265625" style="19"/>
  </cols>
  <sheetData>
    <row r="1" spans="1:23" x14ac:dyDescent="0.35">
      <c r="A1" s="3" t="s">
        <v>34</v>
      </c>
      <c r="B1" s="3" t="s">
        <v>7</v>
      </c>
      <c r="C1" s="3" t="s">
        <v>0</v>
      </c>
      <c r="D1" s="3" t="s">
        <v>1</v>
      </c>
      <c r="E1" s="3" t="s">
        <v>27</v>
      </c>
      <c r="F1" s="3" t="s">
        <v>51</v>
      </c>
      <c r="G1" s="4" t="s">
        <v>58</v>
      </c>
      <c r="H1" s="3" t="s">
        <v>42</v>
      </c>
      <c r="I1" s="5" t="s">
        <v>43</v>
      </c>
      <c r="J1" s="3" t="s">
        <v>44</v>
      </c>
      <c r="K1" s="5" t="s">
        <v>45</v>
      </c>
      <c r="L1" s="3" t="s">
        <v>62</v>
      </c>
      <c r="M1" s="5" t="s">
        <v>93</v>
      </c>
      <c r="N1" s="3" t="s">
        <v>103</v>
      </c>
      <c r="O1" s="5" t="s">
        <v>34</v>
      </c>
      <c r="P1" s="5" t="s">
        <v>97</v>
      </c>
      <c r="Q1" s="16" t="s">
        <v>95</v>
      </c>
      <c r="R1" s="3" t="s">
        <v>119</v>
      </c>
      <c r="S1" s="3" t="s">
        <v>150</v>
      </c>
      <c r="T1" s="5" t="s">
        <v>121</v>
      </c>
      <c r="U1" s="5" t="s">
        <v>117</v>
      </c>
      <c r="V1" s="5" t="s">
        <v>118</v>
      </c>
      <c r="W1" s="18" t="s">
        <v>173</v>
      </c>
    </row>
    <row r="2" spans="1:23" x14ac:dyDescent="0.35">
      <c r="A2" s="6" t="s">
        <v>92</v>
      </c>
      <c r="B2" s="6" t="s">
        <v>8</v>
      </c>
      <c r="C2" s="6" t="s">
        <v>2</v>
      </c>
      <c r="D2" s="6" t="s">
        <v>41</v>
      </c>
      <c r="E2" s="6"/>
      <c r="F2" s="6" t="s">
        <v>61</v>
      </c>
      <c r="G2" s="7"/>
      <c r="H2" s="6"/>
      <c r="I2" s="8"/>
      <c r="J2" s="6"/>
      <c r="K2" s="8">
        <f t="shared" ref="K2:K38" si="0">J2*I2</f>
        <v>0</v>
      </c>
      <c r="L2" s="6"/>
      <c r="M2" s="6">
        <v>12</v>
      </c>
      <c r="N2" s="6">
        <v>3</v>
      </c>
      <c r="O2" s="6">
        <f>M2-N2</f>
        <v>9</v>
      </c>
      <c r="P2" s="6">
        <v>2.5</v>
      </c>
      <c r="Q2" s="17"/>
      <c r="R2" s="6">
        <v>60</v>
      </c>
      <c r="S2" s="6" t="s">
        <v>154</v>
      </c>
      <c r="T2" s="6" t="s">
        <v>122</v>
      </c>
      <c r="U2" s="6" t="s">
        <v>146</v>
      </c>
      <c r="V2" s="6" t="s">
        <v>149</v>
      </c>
      <c r="W2" s="19" t="s">
        <v>172</v>
      </c>
    </row>
    <row r="3" spans="1:23" x14ac:dyDescent="0.35">
      <c r="A3" s="6" t="s">
        <v>92</v>
      </c>
      <c r="B3" s="6" t="s">
        <v>8</v>
      </c>
      <c r="C3" s="6" t="s">
        <v>2</v>
      </c>
      <c r="D3" s="6" t="s">
        <v>147</v>
      </c>
      <c r="E3" s="6"/>
      <c r="F3" s="6" t="s">
        <v>3</v>
      </c>
      <c r="G3" s="7"/>
      <c r="H3" s="6"/>
      <c r="I3" s="8"/>
      <c r="J3" s="6"/>
      <c r="K3" s="8">
        <f t="shared" si="0"/>
        <v>0</v>
      </c>
      <c r="L3" s="6"/>
      <c r="M3" s="6">
        <v>12</v>
      </c>
      <c r="N3" s="6">
        <v>3</v>
      </c>
      <c r="O3" s="6">
        <f t="shared" ref="O3:O42" si="1">M3-N3</f>
        <v>9</v>
      </c>
      <c r="P3" s="6">
        <v>2.5</v>
      </c>
      <c r="Q3" s="17"/>
      <c r="R3" s="6">
        <v>65</v>
      </c>
      <c r="S3" s="6" t="s">
        <v>154</v>
      </c>
      <c r="T3" s="6" t="s">
        <v>122</v>
      </c>
      <c r="U3" s="6" t="s">
        <v>125</v>
      </c>
      <c r="V3" s="6" t="s">
        <v>149</v>
      </c>
      <c r="W3" s="19" t="s">
        <v>172</v>
      </c>
    </row>
    <row r="4" spans="1:23" x14ac:dyDescent="0.35">
      <c r="A4" s="6" t="s">
        <v>92</v>
      </c>
      <c r="B4" s="6" t="s">
        <v>8</v>
      </c>
      <c r="C4" s="6" t="s">
        <v>4</v>
      </c>
      <c r="D4" s="6" t="s">
        <v>148</v>
      </c>
      <c r="E4" s="6"/>
      <c r="F4" s="6" t="s">
        <v>3</v>
      </c>
      <c r="G4" s="7"/>
      <c r="H4" s="6"/>
      <c r="I4" s="8"/>
      <c r="J4" s="6"/>
      <c r="K4" s="8">
        <f t="shared" si="0"/>
        <v>0</v>
      </c>
      <c r="L4" s="6"/>
      <c r="M4" s="6">
        <v>4</v>
      </c>
      <c r="N4" s="6">
        <v>0</v>
      </c>
      <c r="O4" s="6">
        <f t="shared" si="1"/>
        <v>4</v>
      </c>
      <c r="P4" s="6">
        <v>4</v>
      </c>
      <c r="Q4" s="17" t="s">
        <v>96</v>
      </c>
      <c r="R4" s="6">
        <v>30</v>
      </c>
      <c r="S4" s="6" t="s">
        <v>155</v>
      </c>
      <c r="T4" s="6" t="s">
        <v>142</v>
      </c>
      <c r="U4" s="6" t="s">
        <v>124</v>
      </c>
      <c r="V4" s="6" t="s">
        <v>149</v>
      </c>
    </row>
    <row r="5" spans="1:23" x14ac:dyDescent="0.35">
      <c r="A5" s="6" t="s">
        <v>92</v>
      </c>
      <c r="B5" s="6" t="s">
        <v>8</v>
      </c>
      <c r="C5" s="6" t="s">
        <v>9</v>
      </c>
      <c r="D5" s="6"/>
      <c r="E5" s="6"/>
      <c r="F5" s="6" t="s">
        <v>3</v>
      </c>
      <c r="G5" s="7"/>
      <c r="H5" s="6"/>
      <c r="I5" s="8"/>
      <c r="J5" s="6"/>
      <c r="K5" s="8">
        <f t="shared" si="0"/>
        <v>0</v>
      </c>
      <c r="L5" s="6"/>
      <c r="M5" s="6">
        <v>5</v>
      </c>
      <c r="N5" s="6">
        <v>1</v>
      </c>
      <c r="O5" s="6">
        <f t="shared" si="1"/>
        <v>4</v>
      </c>
      <c r="P5" s="6">
        <v>4</v>
      </c>
      <c r="Q5" s="17"/>
      <c r="R5" s="6">
        <v>80</v>
      </c>
      <c r="S5" s="6" t="s">
        <v>151</v>
      </c>
      <c r="T5" s="6" t="s">
        <v>153</v>
      </c>
      <c r="U5" s="6" t="s">
        <v>152</v>
      </c>
      <c r="V5" s="6" t="s">
        <v>149</v>
      </c>
    </row>
    <row r="6" spans="1:23" x14ac:dyDescent="0.35">
      <c r="A6" s="6" t="s">
        <v>92</v>
      </c>
      <c r="B6" s="6" t="s">
        <v>8</v>
      </c>
      <c r="C6" s="6" t="s">
        <v>10</v>
      </c>
      <c r="D6" s="6" t="s">
        <v>168</v>
      </c>
      <c r="E6" s="6"/>
      <c r="F6" s="6" t="s">
        <v>3</v>
      </c>
      <c r="G6" s="7"/>
      <c r="H6" s="6"/>
      <c r="I6" s="8"/>
      <c r="J6" s="6"/>
      <c r="K6" s="8">
        <f t="shared" si="0"/>
        <v>0</v>
      </c>
      <c r="L6" s="6"/>
      <c r="M6" s="6">
        <v>4</v>
      </c>
      <c r="N6" s="6"/>
      <c r="O6" s="6">
        <f t="shared" si="1"/>
        <v>4</v>
      </c>
      <c r="P6" s="6">
        <v>4</v>
      </c>
      <c r="Q6" s="17"/>
      <c r="R6" s="6">
        <v>85</v>
      </c>
      <c r="S6" s="6" t="s">
        <v>156</v>
      </c>
      <c r="T6" s="6" t="s">
        <v>120</v>
      </c>
      <c r="U6" s="6" t="s">
        <v>129</v>
      </c>
      <c r="V6" s="6" t="s">
        <v>149</v>
      </c>
    </row>
    <row r="7" spans="1:23" x14ac:dyDescent="0.35">
      <c r="A7" s="6" t="s">
        <v>98</v>
      </c>
      <c r="B7" s="6" t="s">
        <v>8</v>
      </c>
      <c r="C7" s="6" t="s">
        <v>11</v>
      </c>
      <c r="D7" s="6"/>
      <c r="E7" s="6"/>
      <c r="F7" s="6" t="s">
        <v>12</v>
      </c>
      <c r="G7" s="7"/>
      <c r="H7" s="6"/>
      <c r="I7" s="8"/>
      <c r="J7" s="6"/>
      <c r="K7" s="8">
        <f t="shared" si="0"/>
        <v>0</v>
      </c>
      <c r="L7" s="6"/>
      <c r="M7" s="6"/>
      <c r="N7" s="6"/>
      <c r="O7" s="6">
        <f t="shared" si="1"/>
        <v>0</v>
      </c>
      <c r="P7" s="6"/>
      <c r="Q7" s="6"/>
      <c r="R7">
        <v>40</v>
      </c>
      <c r="T7" t="s">
        <v>125</v>
      </c>
      <c r="U7" t="s">
        <v>145</v>
      </c>
      <c r="V7" t="s">
        <v>126</v>
      </c>
      <c r="W7"/>
    </row>
    <row r="8" spans="1:23" x14ac:dyDescent="0.35">
      <c r="A8" s="6" t="s">
        <v>92</v>
      </c>
      <c r="B8" s="6" t="s">
        <v>8</v>
      </c>
      <c r="C8" s="6" t="s">
        <v>143</v>
      </c>
      <c r="D8" s="6"/>
      <c r="E8" s="6"/>
      <c r="F8" s="6" t="s">
        <v>3</v>
      </c>
      <c r="G8" s="7"/>
      <c r="H8" s="6"/>
      <c r="I8" s="8"/>
      <c r="J8" s="6"/>
      <c r="K8" s="8"/>
      <c r="L8" s="6"/>
      <c r="M8" s="6">
        <v>2</v>
      </c>
      <c r="N8" s="6"/>
      <c r="O8" s="6">
        <f t="shared" si="1"/>
        <v>2</v>
      </c>
      <c r="P8" s="6"/>
      <c r="Q8" s="17"/>
      <c r="R8" s="6">
        <v>75</v>
      </c>
      <c r="S8" s="6" t="s">
        <v>157</v>
      </c>
      <c r="T8" s="6" t="s">
        <v>153</v>
      </c>
      <c r="U8" s="6" t="s">
        <v>132</v>
      </c>
      <c r="V8" s="6" t="s">
        <v>149</v>
      </c>
    </row>
    <row r="9" spans="1:23" x14ac:dyDescent="0.35">
      <c r="A9" s="6" t="s">
        <v>92</v>
      </c>
      <c r="B9" s="6" t="s">
        <v>8</v>
      </c>
      <c r="C9" s="6" t="s">
        <v>144</v>
      </c>
      <c r="D9" s="6"/>
      <c r="E9" s="6"/>
      <c r="F9" s="6" t="s">
        <v>3</v>
      </c>
      <c r="G9" s="7"/>
      <c r="H9" s="6"/>
      <c r="I9" s="8"/>
      <c r="J9" s="6"/>
      <c r="K9" s="8"/>
      <c r="L9" s="6"/>
      <c r="M9" s="6">
        <v>2</v>
      </c>
      <c r="N9" s="6"/>
      <c r="O9" s="6">
        <f t="shared" si="1"/>
        <v>2</v>
      </c>
      <c r="P9" s="6"/>
      <c r="Q9" s="17"/>
      <c r="R9" s="6"/>
      <c r="S9" s="6" t="s">
        <v>158</v>
      </c>
      <c r="T9" s="6" t="s">
        <v>153</v>
      </c>
      <c r="U9" s="6" t="s">
        <v>146</v>
      </c>
      <c r="V9" s="6" t="s">
        <v>149</v>
      </c>
    </row>
    <row r="10" spans="1:23" x14ac:dyDescent="0.35">
      <c r="A10" s="6" t="s">
        <v>92</v>
      </c>
      <c r="B10" s="6" t="s">
        <v>8</v>
      </c>
      <c r="C10" s="6" t="s">
        <v>5</v>
      </c>
      <c r="D10" s="6" t="s">
        <v>6</v>
      </c>
      <c r="E10" s="6"/>
      <c r="F10" s="6" t="s">
        <v>53</v>
      </c>
      <c r="G10" s="7">
        <v>554</v>
      </c>
      <c r="H10" s="6">
        <v>150</v>
      </c>
      <c r="I10" s="8">
        <v>2.35</v>
      </c>
      <c r="J10" s="6">
        <v>1</v>
      </c>
      <c r="K10" s="8">
        <f t="shared" si="0"/>
        <v>2.35</v>
      </c>
      <c r="L10" s="6"/>
      <c r="M10" s="6">
        <v>4</v>
      </c>
      <c r="N10" s="6"/>
      <c r="O10" s="6">
        <f t="shared" si="1"/>
        <v>4</v>
      </c>
      <c r="P10" s="6">
        <v>4</v>
      </c>
      <c r="Q10" s="17" t="s">
        <v>96</v>
      </c>
      <c r="R10" s="6"/>
      <c r="S10" s="6" t="s">
        <v>159</v>
      </c>
      <c r="T10" s="6" t="s">
        <v>124</v>
      </c>
      <c r="U10" s="9" t="s">
        <v>145</v>
      </c>
      <c r="V10" s="6" t="s">
        <v>149</v>
      </c>
    </row>
    <row r="11" spans="1:23" x14ac:dyDescent="0.35">
      <c r="A11" s="6" t="s">
        <v>92</v>
      </c>
      <c r="B11" s="6" t="s">
        <v>8</v>
      </c>
      <c r="C11" s="6" t="s">
        <v>30</v>
      </c>
      <c r="D11" s="6" t="s">
        <v>6</v>
      </c>
      <c r="E11" s="6"/>
      <c r="F11" s="6" t="s">
        <v>53</v>
      </c>
      <c r="G11" s="7">
        <v>481</v>
      </c>
      <c r="H11" s="6">
        <v>100</v>
      </c>
      <c r="I11" s="8">
        <v>2.35</v>
      </c>
      <c r="J11" s="6">
        <v>1</v>
      </c>
      <c r="K11" s="8">
        <f t="shared" si="0"/>
        <v>2.35</v>
      </c>
      <c r="L11" s="6"/>
      <c r="M11" s="6">
        <v>6</v>
      </c>
      <c r="N11" s="6">
        <v>1</v>
      </c>
      <c r="O11" s="6">
        <f t="shared" si="1"/>
        <v>5</v>
      </c>
      <c r="P11" s="6">
        <v>2.5</v>
      </c>
      <c r="Q11" s="17"/>
      <c r="R11" s="6">
        <v>30</v>
      </c>
      <c r="S11" s="6" t="s">
        <v>160</v>
      </c>
      <c r="T11" s="6" t="s">
        <v>131</v>
      </c>
      <c r="U11" s="6" t="s">
        <v>127</v>
      </c>
      <c r="V11" s="6" t="s">
        <v>149</v>
      </c>
    </row>
    <row r="12" spans="1:23" x14ac:dyDescent="0.35">
      <c r="A12" s="6" t="s">
        <v>92</v>
      </c>
      <c r="B12" s="6" t="s">
        <v>8</v>
      </c>
      <c r="C12" s="6" t="s">
        <v>162</v>
      </c>
      <c r="D12" s="6" t="s">
        <v>94</v>
      </c>
      <c r="E12" s="6"/>
      <c r="F12" s="6" t="s">
        <v>53</v>
      </c>
      <c r="G12" s="7">
        <v>66208</v>
      </c>
      <c r="H12" s="6">
        <v>30</v>
      </c>
      <c r="I12" s="8">
        <v>2.35</v>
      </c>
      <c r="J12" s="6">
        <v>2</v>
      </c>
      <c r="K12" s="8">
        <f t="shared" si="0"/>
        <v>4.7</v>
      </c>
      <c r="L12" s="6" t="s">
        <v>35</v>
      </c>
      <c r="M12" s="6">
        <v>2</v>
      </c>
      <c r="N12" s="6"/>
      <c r="O12" s="6">
        <f t="shared" si="1"/>
        <v>2</v>
      </c>
      <c r="P12" s="6" t="s">
        <v>99</v>
      </c>
      <c r="Q12" s="17"/>
      <c r="R12" s="6"/>
      <c r="S12" s="6" t="s">
        <v>161</v>
      </c>
      <c r="T12" s="6" t="s">
        <v>124</v>
      </c>
      <c r="U12" s="6" t="s">
        <v>163</v>
      </c>
      <c r="V12" s="6" t="s">
        <v>149</v>
      </c>
    </row>
    <row r="13" spans="1:23" x14ac:dyDescent="0.35">
      <c r="A13" s="6" t="s">
        <v>92</v>
      </c>
      <c r="B13" s="6" t="s">
        <v>63</v>
      </c>
      <c r="C13" s="6" t="s">
        <v>77</v>
      </c>
      <c r="D13" s="6" t="s">
        <v>64</v>
      </c>
      <c r="E13" s="6"/>
      <c r="F13" s="6" t="s">
        <v>52</v>
      </c>
      <c r="G13" s="7">
        <v>9211</v>
      </c>
      <c r="H13" s="9" t="s">
        <v>65</v>
      </c>
      <c r="I13" s="8">
        <v>26.96</v>
      </c>
      <c r="J13" s="6">
        <v>1</v>
      </c>
      <c r="K13" s="8">
        <f t="shared" si="0"/>
        <v>26.96</v>
      </c>
      <c r="L13" s="6" t="s">
        <v>35</v>
      </c>
      <c r="M13" s="6"/>
      <c r="N13" s="6"/>
      <c r="O13" s="6">
        <f t="shared" si="1"/>
        <v>0</v>
      </c>
      <c r="P13" s="6"/>
      <c r="Q13" s="17"/>
      <c r="R13" s="6"/>
      <c r="S13" s="6"/>
      <c r="T13" s="6"/>
      <c r="U13" s="6"/>
      <c r="V13" s="6"/>
      <c r="W13"/>
    </row>
    <row r="14" spans="1:23" x14ac:dyDescent="0.35">
      <c r="A14" s="6" t="s">
        <v>92</v>
      </c>
      <c r="B14" s="6" t="s">
        <v>63</v>
      </c>
      <c r="C14" s="6" t="s">
        <v>75</v>
      </c>
      <c r="D14" s="6" t="s">
        <v>76</v>
      </c>
      <c r="E14" s="6"/>
      <c r="F14" s="6" t="s">
        <v>52</v>
      </c>
      <c r="G14" s="7">
        <v>9027</v>
      </c>
      <c r="H14" s="9" t="s">
        <v>65</v>
      </c>
      <c r="I14" s="8">
        <v>9.86</v>
      </c>
      <c r="J14" s="6">
        <v>2</v>
      </c>
      <c r="K14" s="8">
        <f t="shared" si="0"/>
        <v>19.72</v>
      </c>
      <c r="L14" s="6" t="s">
        <v>35</v>
      </c>
      <c r="M14" s="6"/>
      <c r="N14" s="6"/>
      <c r="O14" s="6">
        <f t="shared" si="1"/>
        <v>0</v>
      </c>
      <c r="P14" s="6"/>
      <c r="Q14" s="17"/>
      <c r="R14" s="6"/>
      <c r="S14" s="6"/>
      <c r="T14" s="6"/>
      <c r="U14" s="6"/>
      <c r="V14" s="6"/>
      <c r="W14"/>
    </row>
    <row r="15" spans="1:23" x14ac:dyDescent="0.35">
      <c r="A15" s="6" t="s">
        <v>92</v>
      </c>
      <c r="B15" s="6" t="s">
        <v>28</v>
      </c>
      <c r="C15" s="6" t="s">
        <v>100</v>
      </c>
      <c r="D15" s="6" t="s">
        <v>33</v>
      </c>
      <c r="E15" s="6" t="s">
        <v>22</v>
      </c>
      <c r="F15" s="6" t="s">
        <v>52</v>
      </c>
      <c r="G15" s="7">
        <v>2260.11</v>
      </c>
      <c r="H15" s="6">
        <v>25</v>
      </c>
      <c r="I15" s="8">
        <v>6.45</v>
      </c>
      <c r="J15" s="6">
        <v>1</v>
      </c>
      <c r="K15" s="8">
        <f t="shared" si="0"/>
        <v>6.45</v>
      </c>
      <c r="L15" s="6"/>
      <c r="M15" s="6">
        <v>10</v>
      </c>
      <c r="N15" s="6"/>
      <c r="O15" s="6">
        <f t="shared" si="1"/>
        <v>10</v>
      </c>
      <c r="P15" s="6">
        <v>4</v>
      </c>
      <c r="Q15" s="17"/>
      <c r="R15" s="6">
        <v>65</v>
      </c>
      <c r="S15" s="6" t="s">
        <v>164</v>
      </c>
      <c r="T15" s="6" t="s">
        <v>130</v>
      </c>
      <c r="U15" s="6" t="s">
        <v>130</v>
      </c>
      <c r="V15" s="6" t="s">
        <v>149</v>
      </c>
    </row>
    <row r="16" spans="1:23" x14ac:dyDescent="0.35">
      <c r="A16" s="6" t="s">
        <v>98</v>
      </c>
      <c r="B16" s="6" t="s">
        <v>28</v>
      </c>
      <c r="C16" s="6" t="s">
        <v>19</v>
      </c>
      <c r="D16" s="6" t="s">
        <v>50</v>
      </c>
      <c r="E16" s="6" t="s">
        <v>15</v>
      </c>
      <c r="F16" s="6" t="s">
        <v>52</v>
      </c>
      <c r="G16" s="7" t="s">
        <v>54</v>
      </c>
      <c r="H16" s="6">
        <v>1000</v>
      </c>
      <c r="I16" s="8">
        <v>9.1999999999999993</v>
      </c>
      <c r="J16" s="6">
        <v>1</v>
      </c>
      <c r="K16" s="8">
        <f t="shared" si="0"/>
        <v>9.1999999999999993</v>
      </c>
      <c r="L16" s="6"/>
      <c r="M16" s="6"/>
      <c r="N16" s="6"/>
      <c r="O16" s="6">
        <f t="shared" si="1"/>
        <v>0</v>
      </c>
      <c r="P16" s="6"/>
      <c r="Q16" s="6"/>
      <c r="W16"/>
    </row>
    <row r="17" spans="1:23" x14ac:dyDescent="0.35">
      <c r="A17" s="6" t="s">
        <v>92</v>
      </c>
      <c r="B17" s="6" t="s">
        <v>28</v>
      </c>
      <c r="C17" s="6" t="s">
        <v>101</v>
      </c>
      <c r="D17" s="6" t="s">
        <v>102</v>
      </c>
      <c r="E17" s="6" t="s">
        <v>15</v>
      </c>
      <c r="F17" s="6"/>
      <c r="G17" s="7"/>
      <c r="H17" s="6"/>
      <c r="I17" s="8"/>
      <c r="J17" s="6"/>
      <c r="K17" s="8"/>
      <c r="L17" s="6"/>
      <c r="M17" s="6">
        <v>5</v>
      </c>
      <c r="N17" s="6"/>
      <c r="O17" s="6">
        <f t="shared" si="1"/>
        <v>5</v>
      </c>
      <c r="P17" s="6">
        <v>4</v>
      </c>
      <c r="Q17" s="17"/>
      <c r="R17" s="6">
        <v>30</v>
      </c>
      <c r="S17" s="6" t="s">
        <v>165</v>
      </c>
      <c r="T17" s="6" t="s">
        <v>129</v>
      </c>
      <c r="U17" s="6" t="s">
        <v>166</v>
      </c>
      <c r="V17" s="6" t="s">
        <v>149</v>
      </c>
    </row>
    <row r="18" spans="1:23" x14ac:dyDescent="0.35">
      <c r="A18" s="6" t="s">
        <v>92</v>
      </c>
      <c r="B18" s="6" t="s">
        <v>28</v>
      </c>
      <c r="C18" s="6" t="s">
        <v>105</v>
      </c>
      <c r="D18" s="6" t="s">
        <v>32</v>
      </c>
      <c r="E18" s="6" t="s">
        <v>22</v>
      </c>
      <c r="F18" s="6" t="s">
        <v>52</v>
      </c>
      <c r="G18" s="7">
        <v>3557.54</v>
      </c>
      <c r="H18" s="6">
        <v>40</v>
      </c>
      <c r="I18" s="8">
        <v>6.4</v>
      </c>
      <c r="J18" s="6">
        <v>1</v>
      </c>
      <c r="K18" s="8">
        <f t="shared" si="0"/>
        <v>6.4</v>
      </c>
      <c r="L18" s="6"/>
      <c r="M18" s="6">
        <v>12</v>
      </c>
      <c r="N18" s="6"/>
      <c r="O18" s="6">
        <f t="shared" si="1"/>
        <v>12</v>
      </c>
      <c r="P18" s="6">
        <v>4</v>
      </c>
      <c r="Q18" s="17"/>
      <c r="R18" s="6">
        <v>50</v>
      </c>
      <c r="S18" s="6" t="s">
        <v>167</v>
      </c>
      <c r="T18" s="6" t="s">
        <v>135</v>
      </c>
      <c r="U18" s="6" t="s">
        <v>136</v>
      </c>
      <c r="V18" s="6" t="s">
        <v>149</v>
      </c>
    </row>
    <row r="19" spans="1:23" x14ac:dyDescent="0.35">
      <c r="A19" s="6" t="s">
        <v>92</v>
      </c>
      <c r="B19" s="6" t="s">
        <v>28</v>
      </c>
      <c r="C19" s="6" t="s">
        <v>106</v>
      </c>
      <c r="D19" s="6" t="s">
        <v>31</v>
      </c>
      <c r="E19" s="6" t="s">
        <v>15</v>
      </c>
      <c r="F19" s="6" t="s">
        <v>52</v>
      </c>
      <c r="G19" s="7" t="s">
        <v>57</v>
      </c>
      <c r="H19" s="6">
        <v>15</v>
      </c>
      <c r="I19" s="8">
        <v>5.2</v>
      </c>
      <c r="J19" s="6">
        <v>1</v>
      </c>
      <c r="K19" s="8">
        <f t="shared" si="0"/>
        <v>5.2</v>
      </c>
      <c r="L19" s="6"/>
      <c r="M19" s="6">
        <v>12</v>
      </c>
      <c r="N19" s="6"/>
      <c r="O19" s="6">
        <f t="shared" si="1"/>
        <v>12</v>
      </c>
      <c r="P19" s="6">
        <v>4</v>
      </c>
      <c r="Q19" s="17"/>
      <c r="R19" s="6">
        <v>70</v>
      </c>
      <c r="S19" t="s">
        <v>167</v>
      </c>
      <c r="T19" s="6" t="s">
        <v>134</v>
      </c>
      <c r="U19" s="6" t="s">
        <v>133</v>
      </c>
      <c r="V19" s="6" t="s">
        <v>149</v>
      </c>
    </row>
    <row r="20" spans="1:23" x14ac:dyDescent="0.35">
      <c r="A20" s="6" t="s">
        <v>92</v>
      </c>
      <c r="B20" s="6" t="s">
        <v>28</v>
      </c>
      <c r="C20" s="6" t="s">
        <v>13</v>
      </c>
      <c r="D20" s="6" t="s">
        <v>14</v>
      </c>
      <c r="E20" s="6" t="s">
        <v>15</v>
      </c>
      <c r="F20" s="6" t="s">
        <v>53</v>
      </c>
      <c r="G20" s="7">
        <v>150</v>
      </c>
      <c r="H20" s="6">
        <v>30</v>
      </c>
      <c r="I20" s="8">
        <v>2.35</v>
      </c>
      <c r="J20" s="6">
        <v>1</v>
      </c>
      <c r="K20" s="8">
        <f t="shared" si="0"/>
        <v>2.35</v>
      </c>
      <c r="L20" s="6"/>
      <c r="M20" s="6">
        <v>9</v>
      </c>
      <c r="N20" s="6">
        <v>4</v>
      </c>
      <c r="O20" s="6">
        <f t="shared" si="1"/>
        <v>5</v>
      </c>
      <c r="P20" s="6">
        <v>6</v>
      </c>
      <c r="Q20" s="17"/>
      <c r="R20" s="6">
        <v>70</v>
      </c>
      <c r="S20" s="6" t="s">
        <v>164</v>
      </c>
      <c r="T20" s="6" t="s">
        <v>137</v>
      </c>
      <c r="U20" s="6" t="s">
        <v>138</v>
      </c>
      <c r="V20" s="6" t="s">
        <v>149</v>
      </c>
    </row>
    <row r="21" spans="1:23" x14ac:dyDescent="0.35">
      <c r="A21" s="6" t="s">
        <v>92</v>
      </c>
      <c r="B21" s="6" t="s">
        <v>28</v>
      </c>
      <c r="C21" s="6" t="s">
        <v>59</v>
      </c>
      <c r="D21" s="6" t="s">
        <v>107</v>
      </c>
      <c r="E21" s="6" t="s">
        <v>18</v>
      </c>
      <c r="F21" s="6" t="s">
        <v>53</v>
      </c>
      <c r="G21" s="7">
        <v>20903</v>
      </c>
      <c r="H21" s="6">
        <v>300</v>
      </c>
      <c r="I21" s="8">
        <v>2.6</v>
      </c>
      <c r="J21" s="6">
        <v>1</v>
      </c>
      <c r="K21" s="8">
        <f t="shared" si="0"/>
        <v>2.6</v>
      </c>
      <c r="L21" s="6"/>
      <c r="M21" s="6">
        <v>1</v>
      </c>
      <c r="N21" s="6"/>
      <c r="O21" s="6">
        <f t="shared" si="1"/>
        <v>1</v>
      </c>
      <c r="P21" s="6" t="s">
        <v>109</v>
      </c>
      <c r="Q21" s="17" t="s">
        <v>108</v>
      </c>
      <c r="R21" s="6"/>
      <c r="S21" s="6"/>
      <c r="T21" s="6"/>
      <c r="U21" s="6"/>
      <c r="V21" s="6"/>
    </row>
    <row r="22" spans="1:23" x14ac:dyDescent="0.35">
      <c r="A22" s="6" t="s">
        <v>98</v>
      </c>
      <c r="B22" s="6" t="s">
        <v>28</v>
      </c>
      <c r="C22" s="6" t="s">
        <v>59</v>
      </c>
      <c r="D22" s="6" t="s">
        <v>16</v>
      </c>
      <c r="E22" s="6" t="s">
        <v>15</v>
      </c>
      <c r="F22" s="6" t="s">
        <v>53</v>
      </c>
      <c r="G22" s="7">
        <v>205</v>
      </c>
      <c r="H22" s="6">
        <v>300</v>
      </c>
      <c r="I22" s="8">
        <v>2.35</v>
      </c>
      <c r="J22" s="6">
        <v>1</v>
      </c>
      <c r="K22" s="8">
        <f t="shared" si="0"/>
        <v>2.35</v>
      </c>
      <c r="L22" s="6"/>
      <c r="M22" s="6"/>
      <c r="N22" s="6"/>
      <c r="O22" s="6">
        <f t="shared" si="1"/>
        <v>0</v>
      </c>
      <c r="P22" s="6"/>
      <c r="Q22" s="6"/>
      <c r="W22"/>
    </row>
    <row r="23" spans="1:23" x14ac:dyDescent="0.35">
      <c r="A23" s="6" t="s">
        <v>98</v>
      </c>
      <c r="B23" s="6" t="s">
        <v>28</v>
      </c>
      <c r="C23" s="6" t="s">
        <v>59</v>
      </c>
      <c r="D23" s="6" t="s">
        <v>17</v>
      </c>
      <c r="E23" s="6" t="s">
        <v>18</v>
      </c>
      <c r="F23" s="6" t="s">
        <v>53</v>
      </c>
      <c r="G23" s="7">
        <v>206</v>
      </c>
      <c r="H23" s="6">
        <v>300</v>
      </c>
      <c r="I23" s="8">
        <v>2.35</v>
      </c>
      <c r="J23" s="6">
        <v>1</v>
      </c>
      <c r="K23" s="8">
        <f t="shared" si="0"/>
        <v>2.35</v>
      </c>
      <c r="L23" s="6"/>
      <c r="M23" s="6"/>
      <c r="N23" s="6"/>
      <c r="O23" s="6">
        <f t="shared" si="1"/>
        <v>0</v>
      </c>
      <c r="P23" s="6"/>
      <c r="Q23" s="6"/>
      <c r="W23"/>
    </row>
    <row r="24" spans="1:23" x14ac:dyDescent="0.35">
      <c r="A24" s="6" t="s">
        <v>92</v>
      </c>
      <c r="B24" s="6" t="s">
        <v>28</v>
      </c>
      <c r="C24" s="6" t="s">
        <v>110</v>
      </c>
      <c r="D24" s="6" t="s">
        <v>29</v>
      </c>
      <c r="E24" s="6" t="s">
        <v>15</v>
      </c>
      <c r="F24" s="6" t="s">
        <v>53</v>
      </c>
      <c r="G24" s="7">
        <v>288</v>
      </c>
      <c r="H24" s="6">
        <v>20</v>
      </c>
      <c r="I24" s="8">
        <v>2.4500000000000002</v>
      </c>
      <c r="J24" s="6">
        <v>1</v>
      </c>
      <c r="K24" s="8">
        <f t="shared" si="0"/>
        <v>2.4500000000000002</v>
      </c>
      <c r="L24" s="6"/>
      <c r="M24" s="6">
        <v>6</v>
      </c>
      <c r="N24" s="6"/>
      <c r="O24" s="6">
        <f t="shared" si="1"/>
        <v>6</v>
      </c>
      <c r="P24" s="6">
        <v>4</v>
      </c>
      <c r="Q24" s="17"/>
      <c r="R24" s="6">
        <v>70</v>
      </c>
      <c r="S24" s="6" t="s">
        <v>169</v>
      </c>
      <c r="T24" s="6" t="s">
        <v>139</v>
      </c>
      <c r="U24" s="6" t="s">
        <v>127</v>
      </c>
      <c r="V24" s="6" t="s">
        <v>123</v>
      </c>
    </row>
    <row r="25" spans="1:23" x14ac:dyDescent="0.35">
      <c r="A25" s="6" t="s">
        <v>92</v>
      </c>
      <c r="B25" s="6" t="s">
        <v>28</v>
      </c>
      <c r="C25" s="6" t="s">
        <v>110</v>
      </c>
      <c r="D25" s="6" t="s">
        <v>24</v>
      </c>
      <c r="E25" s="6" t="s">
        <v>15</v>
      </c>
      <c r="F25" s="6" t="s">
        <v>53</v>
      </c>
      <c r="G25" s="7" t="s">
        <v>55</v>
      </c>
      <c r="H25" s="6">
        <v>20</v>
      </c>
      <c r="I25" s="8">
        <v>2.35</v>
      </c>
      <c r="J25" s="6">
        <v>1</v>
      </c>
      <c r="K25" s="8">
        <f t="shared" si="0"/>
        <v>2.35</v>
      </c>
      <c r="L25" s="6"/>
      <c r="M25" s="6">
        <v>6</v>
      </c>
      <c r="N25" s="6"/>
      <c r="O25" s="6">
        <f t="shared" si="1"/>
        <v>6</v>
      </c>
      <c r="P25" s="6">
        <v>4</v>
      </c>
      <c r="Q25" s="17"/>
      <c r="R25" s="6">
        <v>70</v>
      </c>
      <c r="S25" s="6" t="s">
        <v>169</v>
      </c>
      <c r="T25" s="6" t="s">
        <v>130</v>
      </c>
      <c r="U25" s="6" t="s">
        <v>170</v>
      </c>
      <c r="V25" s="6" t="s">
        <v>123</v>
      </c>
    </row>
    <row r="26" spans="1:23" x14ac:dyDescent="0.35">
      <c r="A26" s="6" t="s">
        <v>92</v>
      </c>
      <c r="B26" s="6" t="s">
        <v>28</v>
      </c>
      <c r="C26" s="6" t="s">
        <v>111</v>
      </c>
      <c r="D26" s="6" t="s">
        <v>23</v>
      </c>
      <c r="E26" s="6" t="s">
        <v>22</v>
      </c>
      <c r="F26" s="6" t="s">
        <v>53</v>
      </c>
      <c r="G26" s="7">
        <v>27305</v>
      </c>
      <c r="H26" s="6">
        <v>20</v>
      </c>
      <c r="I26" s="8">
        <v>4.95</v>
      </c>
      <c r="J26" s="6">
        <v>1</v>
      </c>
      <c r="K26" s="8">
        <f t="shared" si="0"/>
        <v>4.95</v>
      </c>
      <c r="L26" s="6"/>
      <c r="M26" s="6">
        <v>9</v>
      </c>
      <c r="N26" s="6"/>
      <c r="O26" s="6">
        <f t="shared" si="1"/>
        <v>9</v>
      </c>
      <c r="P26" s="6">
        <v>4</v>
      </c>
      <c r="Q26" s="17"/>
      <c r="R26" s="6">
        <v>70</v>
      </c>
      <c r="S26" s="6" t="s">
        <v>169</v>
      </c>
      <c r="T26" s="6" t="s">
        <v>137</v>
      </c>
      <c r="U26" s="6" t="s">
        <v>130</v>
      </c>
      <c r="V26" s="6" t="s">
        <v>123</v>
      </c>
    </row>
    <row r="27" spans="1:23" x14ac:dyDescent="0.35">
      <c r="A27" s="6" t="s">
        <v>98</v>
      </c>
      <c r="B27" s="6" t="s">
        <v>28</v>
      </c>
      <c r="C27" s="6" t="s">
        <v>20</v>
      </c>
      <c r="D27" s="6" t="s">
        <v>21</v>
      </c>
      <c r="E27" s="6" t="s">
        <v>22</v>
      </c>
      <c r="F27" s="6" t="s">
        <v>53</v>
      </c>
      <c r="G27" s="7">
        <v>323</v>
      </c>
      <c r="H27" s="6">
        <v>100</v>
      </c>
      <c r="I27" s="8">
        <v>3.5</v>
      </c>
      <c r="J27" s="6">
        <v>1</v>
      </c>
      <c r="K27" s="8">
        <f t="shared" si="0"/>
        <v>3.5</v>
      </c>
      <c r="L27" s="6"/>
      <c r="M27" s="6"/>
      <c r="N27" s="6"/>
      <c r="O27" s="6">
        <f t="shared" si="1"/>
        <v>0</v>
      </c>
      <c r="P27" s="6"/>
      <c r="Q27" s="6"/>
      <c r="W27"/>
    </row>
    <row r="28" spans="1:23" x14ac:dyDescent="0.35">
      <c r="A28" s="6" t="s">
        <v>92</v>
      </c>
      <c r="B28" s="6" t="s">
        <v>28</v>
      </c>
      <c r="C28" s="6" t="s">
        <v>104</v>
      </c>
      <c r="D28" s="6" t="s">
        <v>26</v>
      </c>
      <c r="E28" s="6" t="s">
        <v>22</v>
      </c>
      <c r="F28" s="6" t="s">
        <v>53</v>
      </c>
      <c r="G28" s="7" t="s">
        <v>56</v>
      </c>
      <c r="H28" s="6">
        <v>10</v>
      </c>
      <c r="I28" s="8">
        <v>6.45</v>
      </c>
      <c r="J28" s="6">
        <v>2</v>
      </c>
      <c r="K28" s="8">
        <f t="shared" si="0"/>
        <v>12.9</v>
      </c>
      <c r="L28" s="6"/>
      <c r="M28" s="6">
        <v>12</v>
      </c>
      <c r="N28" s="6">
        <v>1</v>
      </c>
      <c r="O28" s="6">
        <f t="shared" si="1"/>
        <v>11</v>
      </c>
      <c r="P28" s="6">
        <v>4</v>
      </c>
      <c r="Q28" s="17"/>
      <c r="R28" s="6">
        <v>55</v>
      </c>
      <c r="S28" t="s">
        <v>167</v>
      </c>
      <c r="T28" s="6" t="s">
        <v>132</v>
      </c>
      <c r="U28" s="6" t="s">
        <v>140</v>
      </c>
      <c r="V28" s="6" t="s">
        <v>123</v>
      </c>
    </row>
    <row r="29" spans="1:23" x14ac:dyDescent="0.35">
      <c r="A29" s="6" t="s">
        <v>92</v>
      </c>
      <c r="B29" s="6" t="s">
        <v>28</v>
      </c>
      <c r="C29" s="6" t="s">
        <v>104</v>
      </c>
      <c r="D29" s="6" t="s">
        <v>25</v>
      </c>
      <c r="E29" s="6" t="s">
        <v>22</v>
      </c>
      <c r="F29" s="6" t="s">
        <v>53</v>
      </c>
      <c r="G29" s="7">
        <v>406</v>
      </c>
      <c r="H29" s="6">
        <v>10</v>
      </c>
      <c r="I29" s="8">
        <v>4.45</v>
      </c>
      <c r="J29" s="6">
        <v>2</v>
      </c>
      <c r="K29" s="8">
        <f t="shared" si="0"/>
        <v>8.9</v>
      </c>
      <c r="L29" s="6"/>
      <c r="M29" s="6">
        <v>6</v>
      </c>
      <c r="N29" s="6"/>
      <c r="O29" s="6">
        <f t="shared" si="1"/>
        <v>6</v>
      </c>
      <c r="P29" s="6">
        <v>4</v>
      </c>
      <c r="Q29" s="17"/>
      <c r="R29" s="6">
        <v>60</v>
      </c>
      <c r="S29" t="s">
        <v>167</v>
      </c>
      <c r="T29" s="6" t="s">
        <v>132</v>
      </c>
      <c r="U29" s="6" t="s">
        <v>141</v>
      </c>
      <c r="V29" s="6" t="s">
        <v>123</v>
      </c>
    </row>
    <row r="30" spans="1:23" x14ac:dyDescent="0.35">
      <c r="A30" s="6" t="s">
        <v>92</v>
      </c>
      <c r="B30" s="6" t="s">
        <v>28</v>
      </c>
      <c r="C30" s="6" t="s">
        <v>112</v>
      </c>
      <c r="D30" s="6" t="s">
        <v>46</v>
      </c>
      <c r="E30" s="6" t="s">
        <v>15</v>
      </c>
      <c r="F30" s="6" t="s">
        <v>53</v>
      </c>
      <c r="G30" s="7">
        <v>428</v>
      </c>
      <c r="H30" s="6">
        <v>25</v>
      </c>
      <c r="I30" s="8">
        <v>2.6</v>
      </c>
      <c r="J30" s="6">
        <v>1</v>
      </c>
      <c r="K30" s="8">
        <f t="shared" si="0"/>
        <v>2.6</v>
      </c>
      <c r="L30" s="6"/>
      <c r="M30" s="6">
        <v>6</v>
      </c>
      <c r="N30" s="6"/>
      <c r="O30" s="6">
        <f t="shared" si="1"/>
        <v>6</v>
      </c>
      <c r="P30" s="6">
        <v>4</v>
      </c>
      <c r="Q30" s="17"/>
      <c r="R30" s="6">
        <v>70</v>
      </c>
      <c r="S30" t="s">
        <v>167</v>
      </c>
      <c r="T30" s="6" t="s">
        <v>134</v>
      </c>
      <c r="U30" s="6" t="s">
        <v>133</v>
      </c>
      <c r="V30" s="6" t="s">
        <v>123</v>
      </c>
    </row>
    <row r="31" spans="1:23" x14ac:dyDescent="0.35">
      <c r="A31" s="6" t="s">
        <v>40</v>
      </c>
      <c r="B31" s="6" t="s">
        <v>36</v>
      </c>
      <c r="C31" s="6" t="s">
        <v>37</v>
      </c>
      <c r="D31" s="6" t="s">
        <v>47</v>
      </c>
      <c r="E31" s="6"/>
      <c r="F31" s="6" t="s">
        <v>53</v>
      </c>
      <c r="G31" s="7">
        <v>74602</v>
      </c>
      <c r="H31" s="6">
        <v>35</v>
      </c>
      <c r="I31" s="8">
        <v>2.0499999999999998</v>
      </c>
      <c r="J31" s="6">
        <v>1</v>
      </c>
      <c r="K31" s="8">
        <f t="shared" si="0"/>
        <v>2.0499999999999998</v>
      </c>
      <c r="L31" s="6" t="s">
        <v>35</v>
      </c>
      <c r="M31" s="6"/>
      <c r="N31" s="6"/>
      <c r="O31" s="6">
        <f t="shared" si="1"/>
        <v>0</v>
      </c>
      <c r="P31" s="6"/>
      <c r="Q31" s="6"/>
      <c r="W31"/>
    </row>
    <row r="32" spans="1:23" x14ac:dyDescent="0.35">
      <c r="A32" s="6" t="s">
        <v>40</v>
      </c>
      <c r="B32" s="6" t="s">
        <v>36</v>
      </c>
      <c r="C32" s="6" t="s">
        <v>38</v>
      </c>
      <c r="D32" s="6" t="s">
        <v>48</v>
      </c>
      <c r="E32" s="6"/>
      <c r="F32" s="6" t="s">
        <v>53</v>
      </c>
      <c r="G32" s="7">
        <v>65703</v>
      </c>
      <c r="H32" s="6">
        <v>25</v>
      </c>
      <c r="I32" s="8">
        <v>3.2</v>
      </c>
      <c r="J32" s="6">
        <v>1</v>
      </c>
      <c r="K32" s="8">
        <f t="shared" si="0"/>
        <v>3.2</v>
      </c>
      <c r="L32" s="6" t="s">
        <v>35</v>
      </c>
      <c r="M32" s="6"/>
      <c r="N32" s="6"/>
      <c r="O32" s="6">
        <f t="shared" si="1"/>
        <v>0</v>
      </c>
      <c r="P32" s="6"/>
      <c r="Q32" s="6"/>
      <c r="W32"/>
    </row>
    <row r="33" spans="1:23" x14ac:dyDescent="0.35">
      <c r="A33" s="6" t="s">
        <v>40</v>
      </c>
      <c r="B33" s="6" t="s">
        <v>36</v>
      </c>
      <c r="C33" s="6" t="s">
        <v>39</v>
      </c>
      <c r="D33" s="6" t="s">
        <v>49</v>
      </c>
      <c r="E33" s="6"/>
      <c r="F33" s="6" t="s">
        <v>53</v>
      </c>
      <c r="G33" s="7">
        <v>664</v>
      </c>
      <c r="H33" s="6">
        <v>100</v>
      </c>
      <c r="I33" s="8">
        <v>1.85</v>
      </c>
      <c r="J33" s="6">
        <v>1</v>
      </c>
      <c r="K33" s="8">
        <f t="shared" si="0"/>
        <v>1.85</v>
      </c>
      <c r="L33" s="6" t="s">
        <v>35</v>
      </c>
      <c r="M33" s="6"/>
      <c r="N33" s="6"/>
      <c r="O33" s="6">
        <f t="shared" si="1"/>
        <v>0</v>
      </c>
      <c r="P33" s="6"/>
      <c r="Q33" s="6"/>
      <c r="W33"/>
    </row>
    <row r="34" spans="1:23" x14ac:dyDescent="0.35">
      <c r="A34" s="6" t="s">
        <v>40</v>
      </c>
      <c r="B34" s="6" t="s">
        <v>8</v>
      </c>
      <c r="C34" s="6" t="s">
        <v>71</v>
      </c>
      <c r="D34" s="6" t="s">
        <v>72</v>
      </c>
      <c r="E34" s="6" t="s">
        <v>67</v>
      </c>
      <c r="F34" s="6" t="s">
        <v>52</v>
      </c>
      <c r="G34" s="7">
        <v>5550</v>
      </c>
      <c r="H34" s="6" t="s">
        <v>68</v>
      </c>
      <c r="I34" s="8">
        <v>5.95</v>
      </c>
      <c r="J34" s="6">
        <v>1</v>
      </c>
      <c r="K34" s="8">
        <f t="shared" si="0"/>
        <v>5.95</v>
      </c>
      <c r="L34" s="6"/>
      <c r="M34" s="6"/>
      <c r="N34" s="6"/>
      <c r="O34" s="6">
        <f t="shared" si="1"/>
        <v>0</v>
      </c>
      <c r="P34" s="6"/>
      <c r="Q34" s="6"/>
      <c r="W34"/>
    </row>
    <row r="35" spans="1:23" x14ac:dyDescent="0.35">
      <c r="A35" s="6" t="s">
        <v>92</v>
      </c>
      <c r="B35" s="6" t="s">
        <v>8</v>
      </c>
      <c r="C35" s="6" t="s">
        <v>69</v>
      </c>
      <c r="D35" s="6"/>
      <c r="E35" s="6" t="s">
        <v>15</v>
      </c>
      <c r="F35" s="6" t="s">
        <v>52</v>
      </c>
      <c r="G35" s="7" t="s">
        <v>70</v>
      </c>
      <c r="H35" s="9" t="s">
        <v>68</v>
      </c>
      <c r="I35" s="8">
        <v>5.9</v>
      </c>
      <c r="J35" s="6">
        <v>1</v>
      </c>
      <c r="K35" s="8">
        <f t="shared" si="0"/>
        <v>5.9</v>
      </c>
      <c r="L35" s="6"/>
      <c r="M35" s="6">
        <v>8</v>
      </c>
      <c r="N35" s="6"/>
      <c r="O35" s="6">
        <f t="shared" si="1"/>
        <v>8</v>
      </c>
      <c r="P35" s="6">
        <v>2.5</v>
      </c>
      <c r="Q35" s="17"/>
      <c r="R35" s="6"/>
      <c r="S35" t="s">
        <v>171</v>
      </c>
      <c r="T35" s="6" t="s">
        <v>142</v>
      </c>
      <c r="U35" s="6" t="s">
        <v>130</v>
      </c>
      <c r="V35" s="6" t="s">
        <v>123</v>
      </c>
    </row>
    <row r="36" spans="1:23" x14ac:dyDescent="0.35">
      <c r="A36" s="6" t="s">
        <v>40</v>
      </c>
      <c r="B36" s="6" t="s">
        <v>28</v>
      </c>
      <c r="C36" s="6" t="s">
        <v>73</v>
      </c>
      <c r="D36" s="6" t="s">
        <v>74</v>
      </c>
      <c r="E36" s="6" t="s">
        <v>22</v>
      </c>
      <c r="F36" s="6" t="s">
        <v>52</v>
      </c>
      <c r="G36" s="7">
        <v>5181</v>
      </c>
      <c r="H36" s="6" t="s">
        <v>68</v>
      </c>
      <c r="I36" s="8">
        <v>6.45</v>
      </c>
      <c r="J36" s="6">
        <v>1</v>
      </c>
      <c r="K36" s="8">
        <f t="shared" si="0"/>
        <v>6.45</v>
      </c>
      <c r="L36" s="6"/>
      <c r="M36" s="6"/>
      <c r="N36" s="6"/>
      <c r="O36" s="6">
        <f t="shared" si="1"/>
        <v>0</v>
      </c>
      <c r="P36" s="6"/>
      <c r="Q36" s="6"/>
      <c r="W36"/>
    </row>
    <row r="37" spans="1:23" x14ac:dyDescent="0.35">
      <c r="A37" s="6" t="s">
        <v>40</v>
      </c>
      <c r="B37" s="6" t="s">
        <v>28</v>
      </c>
      <c r="C37" s="6" t="s">
        <v>66</v>
      </c>
      <c r="D37" s="6"/>
      <c r="E37" s="6" t="s">
        <v>15</v>
      </c>
      <c r="F37" s="6" t="s">
        <v>52</v>
      </c>
      <c r="G37" s="7">
        <v>1000</v>
      </c>
      <c r="H37" s="9">
        <v>55</v>
      </c>
      <c r="I37" s="8">
        <v>6.2</v>
      </c>
      <c r="J37" s="6">
        <v>1</v>
      </c>
      <c r="K37" s="8">
        <f t="shared" si="0"/>
        <v>6.2</v>
      </c>
      <c r="L37" s="6"/>
      <c r="M37" s="6"/>
      <c r="N37" s="6"/>
      <c r="O37" s="6">
        <f t="shared" si="1"/>
        <v>0</v>
      </c>
      <c r="P37" s="6"/>
      <c r="Q37" s="6"/>
      <c r="W37"/>
    </row>
    <row r="38" spans="1:23" x14ac:dyDescent="0.35">
      <c r="A38" s="6" t="s">
        <v>92</v>
      </c>
      <c r="B38" s="6" t="s">
        <v>80</v>
      </c>
      <c r="C38" s="6" t="s">
        <v>81</v>
      </c>
      <c r="D38" s="6"/>
      <c r="E38" s="6"/>
      <c r="F38" s="6" t="s">
        <v>52</v>
      </c>
      <c r="G38" s="7"/>
      <c r="H38" s="9"/>
      <c r="I38" s="8">
        <v>14.5</v>
      </c>
      <c r="J38" s="6">
        <v>1</v>
      </c>
      <c r="K38" s="8">
        <f t="shared" si="0"/>
        <v>14.5</v>
      </c>
      <c r="L38" s="6"/>
      <c r="M38" s="6"/>
      <c r="N38" s="8"/>
      <c r="O38" s="6">
        <f t="shared" si="1"/>
        <v>0</v>
      </c>
      <c r="P38" s="8"/>
      <c r="Q38" s="17"/>
      <c r="R38" s="6"/>
      <c r="S38" s="6"/>
      <c r="T38" s="6"/>
      <c r="U38" s="6"/>
      <c r="V38" s="6"/>
      <c r="W38"/>
    </row>
    <row r="39" spans="1:23" ht="15.5" customHeight="1" x14ac:dyDescent="0.35">
      <c r="A39" s="6" t="s">
        <v>92</v>
      </c>
      <c r="B39" s="6" t="s">
        <v>63</v>
      </c>
      <c r="C39" s="6" t="s">
        <v>82</v>
      </c>
      <c r="D39" s="6" t="s">
        <v>84</v>
      </c>
      <c r="E39" s="6"/>
      <c r="F39" s="6" t="s">
        <v>83</v>
      </c>
      <c r="G39" s="7"/>
      <c r="H39" s="9"/>
      <c r="I39" s="8">
        <v>26.99</v>
      </c>
      <c r="J39" s="6">
        <v>3</v>
      </c>
      <c r="K39" s="8">
        <f>J39*I39</f>
        <v>80.97</v>
      </c>
      <c r="L39" s="6"/>
      <c r="M39" s="6"/>
      <c r="N39" s="8"/>
      <c r="O39" s="6">
        <f t="shared" si="1"/>
        <v>0</v>
      </c>
      <c r="P39" s="8"/>
      <c r="Q39" s="17"/>
      <c r="R39" s="6"/>
      <c r="S39" s="6"/>
      <c r="T39" s="6"/>
      <c r="U39" s="6"/>
      <c r="V39" s="6"/>
      <c r="W39"/>
    </row>
    <row r="40" spans="1:23" ht="15.5" customHeight="1" x14ac:dyDescent="0.35">
      <c r="A40" s="6" t="s">
        <v>92</v>
      </c>
      <c r="B40" s="6" t="s">
        <v>63</v>
      </c>
      <c r="C40" s="6" t="s">
        <v>85</v>
      </c>
      <c r="D40" s="6" t="s">
        <v>86</v>
      </c>
      <c r="E40" s="6"/>
      <c r="F40" s="6" t="s">
        <v>83</v>
      </c>
      <c r="G40" s="7"/>
      <c r="H40" s="9"/>
      <c r="I40" s="8">
        <v>13.49</v>
      </c>
      <c r="J40" s="6">
        <v>1</v>
      </c>
      <c r="K40" s="8">
        <f t="shared" ref="K40:K42" si="2">J40*I40</f>
        <v>13.49</v>
      </c>
      <c r="L40" s="6"/>
      <c r="M40" s="6"/>
      <c r="N40" s="8"/>
      <c r="O40" s="6">
        <f t="shared" si="1"/>
        <v>0</v>
      </c>
      <c r="P40" s="8"/>
      <c r="Q40" s="17"/>
      <c r="R40" s="6"/>
      <c r="S40" s="6"/>
      <c r="T40" s="6"/>
      <c r="U40" s="6"/>
      <c r="V40" s="6"/>
      <c r="W40"/>
    </row>
    <row r="41" spans="1:23" ht="15.5" customHeight="1" x14ac:dyDescent="0.35">
      <c r="A41" s="6" t="s">
        <v>92</v>
      </c>
      <c r="B41" s="6" t="s">
        <v>63</v>
      </c>
      <c r="C41" s="6" t="s">
        <v>87</v>
      </c>
      <c r="D41" s="6" t="s">
        <v>88</v>
      </c>
      <c r="E41" s="6"/>
      <c r="F41" s="6" t="s">
        <v>83</v>
      </c>
      <c r="G41" s="7"/>
      <c r="H41" s="9"/>
      <c r="I41" s="8">
        <v>9.89</v>
      </c>
      <c r="J41" s="6">
        <v>1</v>
      </c>
      <c r="K41" s="8">
        <f t="shared" si="2"/>
        <v>9.89</v>
      </c>
      <c r="L41" s="6"/>
      <c r="M41" s="6"/>
      <c r="N41" s="8"/>
      <c r="O41" s="6">
        <f t="shared" si="1"/>
        <v>0</v>
      </c>
      <c r="P41" s="8"/>
      <c r="Q41" s="17"/>
      <c r="R41" s="6"/>
      <c r="S41" s="6"/>
      <c r="T41" s="6"/>
      <c r="U41" s="6"/>
      <c r="V41" s="6"/>
      <c r="W41"/>
    </row>
    <row r="42" spans="1:23" x14ac:dyDescent="0.35">
      <c r="A42" s="6" t="s">
        <v>92</v>
      </c>
      <c r="B42" s="6" t="s">
        <v>28</v>
      </c>
      <c r="C42" s="6" t="s">
        <v>113</v>
      </c>
      <c r="D42" s="6"/>
      <c r="E42" s="6" t="s">
        <v>15</v>
      </c>
      <c r="F42" s="6"/>
      <c r="G42" s="7"/>
      <c r="H42" s="9"/>
      <c r="I42" s="8">
        <v>3.75</v>
      </c>
      <c r="J42" s="6">
        <v>1</v>
      </c>
      <c r="K42" s="8">
        <f t="shared" si="2"/>
        <v>3.75</v>
      </c>
      <c r="L42" s="6"/>
      <c r="M42" s="6">
        <v>3</v>
      </c>
      <c r="N42" s="6">
        <v>1</v>
      </c>
      <c r="O42" s="6">
        <f t="shared" si="1"/>
        <v>2</v>
      </c>
      <c r="P42" s="6">
        <v>4</v>
      </c>
      <c r="Q42" s="17"/>
      <c r="R42" s="6">
        <v>65</v>
      </c>
      <c r="S42" s="6" t="s">
        <v>169</v>
      </c>
      <c r="T42" s="6" t="s">
        <v>130</v>
      </c>
      <c r="U42" s="6" t="s">
        <v>130</v>
      </c>
      <c r="V42" s="6" t="s">
        <v>128</v>
      </c>
      <c r="W42" s="20" t="s">
        <v>172</v>
      </c>
    </row>
    <row r="43" spans="1:23" x14ac:dyDescent="0.35">
      <c r="H43" s="12"/>
      <c r="J43" s="13"/>
      <c r="K43" s="14"/>
      <c r="N43" s="1"/>
      <c r="O43" s="1"/>
      <c r="P43" s="1"/>
      <c r="R43" s="6"/>
      <c r="S43" s="6"/>
      <c r="T43" s="6"/>
      <c r="U43" s="6"/>
      <c r="V43" s="6"/>
    </row>
    <row r="44" spans="1:23" ht="16" x14ac:dyDescent="0.4">
      <c r="J44" s="10" t="s">
        <v>90</v>
      </c>
      <c r="K44" s="8">
        <v>-9.57</v>
      </c>
      <c r="N44" s="15" t="s">
        <v>97</v>
      </c>
      <c r="O44" s="6" t="s">
        <v>116</v>
      </c>
    </row>
    <row r="45" spans="1:23" ht="16" x14ac:dyDescent="0.4">
      <c r="J45" s="10" t="s">
        <v>52</v>
      </c>
      <c r="K45" s="8">
        <f>SUMIF(F2:F42,"Johnny's",K2:K42)</f>
        <v>112.93000000000002</v>
      </c>
      <c r="N45" s="7">
        <v>2.5</v>
      </c>
      <c r="O45" s="6">
        <v>31</v>
      </c>
    </row>
    <row r="46" spans="1:23" ht="16" x14ac:dyDescent="0.4">
      <c r="J46" s="10" t="s">
        <v>91</v>
      </c>
      <c r="K46" s="8">
        <v>-10</v>
      </c>
      <c r="N46" s="7">
        <v>4</v>
      </c>
      <c r="O46" s="6">
        <v>101</v>
      </c>
    </row>
    <row r="47" spans="1:23" ht="16" x14ac:dyDescent="0.4">
      <c r="J47" s="10" t="s">
        <v>79</v>
      </c>
      <c r="K47" s="8">
        <v>14.5</v>
      </c>
      <c r="N47" s="7">
        <v>6</v>
      </c>
      <c r="O47" s="6">
        <v>5</v>
      </c>
    </row>
    <row r="48" spans="1:23" x14ac:dyDescent="0.35">
      <c r="J48" s="11" t="s">
        <v>78</v>
      </c>
      <c r="K48" s="8">
        <f>7.03+0.89</f>
        <v>7.92</v>
      </c>
      <c r="M48" s="1"/>
      <c r="N48" s="7" t="s">
        <v>99</v>
      </c>
      <c r="O48" s="6">
        <v>2</v>
      </c>
    </row>
    <row r="49" spans="10:15" ht="16" x14ac:dyDescent="0.4">
      <c r="J49" s="10" t="s">
        <v>83</v>
      </c>
      <c r="K49" s="8">
        <f>SUMIF(F2:F42,"Russell's",K2:K42)</f>
        <v>104.35</v>
      </c>
      <c r="N49" s="7" t="s">
        <v>109</v>
      </c>
      <c r="O49" s="6">
        <v>1</v>
      </c>
    </row>
    <row r="50" spans="10:15" ht="16" x14ac:dyDescent="0.4">
      <c r="J50" s="10" t="s">
        <v>89</v>
      </c>
      <c r="K50" s="8">
        <f>SUMIF(F2:F42,"Lancaster Gardens",K2:K42)</f>
        <v>0</v>
      </c>
      <c r="N50" s="7" t="s">
        <v>114</v>
      </c>
      <c r="O50" s="6">
        <v>4</v>
      </c>
    </row>
    <row r="51" spans="10:15" x14ac:dyDescent="0.35">
      <c r="J51" s="11" t="s">
        <v>60</v>
      </c>
      <c r="K51" s="8">
        <f>(SUMIF(A2:A41,"Yes",K2:K41)+K47+K44+K46+K42)/2</f>
        <v>118.33000000000001</v>
      </c>
      <c r="N51" s="7" t="s">
        <v>115</v>
      </c>
      <c r="O51" s="6">
        <v>144</v>
      </c>
    </row>
  </sheetData>
  <autoFilter ref="A1:L42" xr:uid="{4548F476-4597-4E57-9655-5210A46446E7}"/>
  <sortState xmlns:xlrd2="http://schemas.microsoft.com/office/spreadsheetml/2017/richdata2" ref="A2:L51">
    <sortCondition descending="1" ref="A2:A51"/>
    <sortCondition ref="B2:B51"/>
    <sortCondition ref="F2:F51"/>
    <sortCondition ref="C2:C51"/>
    <sortCondition ref="D2:D51"/>
  </sortState>
  <conditionalFormatting sqref="A1:A1048576">
    <cfRule type="cellIs" dxfId="11" priority="2" operator="equal">
      <formula>"No"</formula>
    </cfRule>
    <cfRule type="cellIs" dxfId="10" priority="3" operator="equal">
      <formula>"Yes"</formula>
    </cfRule>
  </conditionalFormatting>
  <conditionalFormatting sqref="C2:C3 C6 C13:C14 C16:C17 C19:C21 C24:C40 D30:D32 D35:D36 E36:E37">
    <cfRule type="expression" dxfId="9" priority="5">
      <formula>C2=C1</formula>
    </cfRule>
  </conditionalFormatting>
  <conditionalFormatting sqref="C4 C18 C41">
    <cfRule type="expression" dxfId="8" priority="7">
      <formula>C4=C2</formula>
    </cfRule>
  </conditionalFormatting>
  <conditionalFormatting sqref="C5">
    <cfRule type="expression" dxfId="7" priority="24">
      <formula>C5=#REF!</formula>
    </cfRule>
  </conditionalFormatting>
  <conditionalFormatting sqref="C7:C9 E10 C23">
    <cfRule type="expression" dxfId="6" priority="1">
      <formula>C7=#REF!</formula>
    </cfRule>
  </conditionalFormatting>
  <conditionalFormatting sqref="C12">
    <cfRule type="expression" dxfId="5" priority="27">
      <formula>C12=C7</formula>
    </cfRule>
  </conditionalFormatting>
  <conditionalFormatting sqref="C15">
    <cfRule type="expression" dxfId="4" priority="17">
      <formula>C15=D14</formula>
    </cfRule>
  </conditionalFormatting>
  <conditionalFormatting sqref="C10:D10 C42:C43">
    <cfRule type="expression" dxfId="3" priority="11">
      <formula>C10=C7</formula>
    </cfRule>
  </conditionalFormatting>
  <conditionalFormatting sqref="C11:E11 C22">
    <cfRule type="expression" dxfId="2" priority="13">
      <formula>C11=C7</formula>
    </cfRule>
  </conditionalFormatting>
  <conditionalFormatting sqref="D14">
    <cfRule type="expression" dxfId="1" priority="15">
      <formula>D14=C13</formula>
    </cfRule>
  </conditionalFormatting>
  <conditionalFormatting sqref="K1 M1 O1:P1 T1:W1 K44:K1048576">
    <cfRule type="expression" dxfId="0" priority="4">
      <formula>K1=0</formula>
    </cfRule>
  </conditionalFormatting>
  <pageMargins left="0.25" right="0.25" top="0.75" bottom="0.75" header="0.3" footer="0.3"/>
  <pageSetup fitToHeight="0" orientation="landscape" verticalDpi="0" r:id="rId2"/>
  <headerFooter>
    <oddHeader>&amp;C&amp;"-,Bold"&amp;14&amp;A</oddHeader>
    <oddFooter>&amp;L&amp;F&amp;C&amp;P of &amp;N&amp;R
Printed: 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Plants &amp; Supplies</vt:lpstr>
      <vt:lpstr>'Plants &amp; Supplies'!Print_Titles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Doutch</dc:creator>
  <cp:lastModifiedBy>Robert Doutch</cp:lastModifiedBy>
  <cp:lastPrinted>2026-05-11T16:34:50Z</cp:lastPrinted>
  <dcterms:created xsi:type="dcterms:W3CDTF">2025-12-22T15:13:33Z</dcterms:created>
  <dcterms:modified xsi:type="dcterms:W3CDTF">2026-05-26T18:32:58Z</dcterms:modified>
</cp:coreProperties>
</file>